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mob\sec$\dperron\Bureau\"/>
    </mc:Choice>
  </mc:AlternateContent>
  <bookViews>
    <workbookView xWindow="0" yWindow="0" windowWidth="19200" windowHeight="7050"/>
  </bookViews>
  <sheets>
    <sheet name="Feuille 1" sheetId="1" r:id="rId1"/>
  </sheets>
  <definedNames>
    <definedName name="_xlnm.Print_Area" localSheetId="0">'Feuille 1'!$A$2:$G$57</definedName>
  </definedNames>
  <calcPr calcId="162913"/>
</workbook>
</file>

<file path=xl/calcChain.xml><?xml version="1.0" encoding="utf-8"?>
<calcChain xmlns="http://schemas.openxmlformats.org/spreadsheetml/2006/main">
  <c r="C7" i="1" l="1"/>
  <c r="J23" i="1" l="1"/>
  <c r="K23" i="1" s="1"/>
  <c r="D23" i="1" s="1"/>
  <c r="D19" i="1"/>
  <c r="J18" i="1" s="1"/>
  <c r="J24" i="1"/>
  <c r="K24" i="1" s="1"/>
  <c r="D24" i="1" s="1"/>
  <c r="J25" i="1"/>
  <c r="K25" i="1" s="1"/>
  <c r="D25" i="1" s="1"/>
  <c r="J26" i="1"/>
  <c r="K26" i="1" s="1"/>
  <c r="D26" i="1" s="1"/>
  <c r="J27" i="1"/>
  <c r="K27" i="1" s="1"/>
  <c r="D27" i="1" s="1"/>
  <c r="J28" i="1"/>
  <c r="K28" i="1" s="1"/>
  <c r="D28" i="1" s="1"/>
  <c r="J29" i="1"/>
  <c r="K29" i="1" s="1"/>
  <c r="D29" i="1" s="1"/>
  <c r="J30" i="1"/>
  <c r="K30" i="1" s="1"/>
  <c r="D30" i="1" s="1"/>
  <c r="K20" i="1"/>
  <c r="J20" i="1"/>
  <c r="D15" i="1"/>
  <c r="C8" i="1"/>
  <c r="D36" i="1" l="1"/>
  <c r="D37" i="1"/>
  <c r="D33" i="1"/>
  <c r="D39" i="1"/>
  <c r="D35" i="1"/>
  <c r="D32" i="1"/>
  <c r="D38" i="1"/>
  <c r="D34" i="1"/>
  <c r="D41" i="1" l="1"/>
  <c r="D43" i="1" s="1"/>
  <c r="D45" i="1" l="1"/>
  <c r="D47" i="1" s="1"/>
  <c r="D49" i="1" s="1"/>
  <c r="D51" i="1" l="1"/>
</calcChain>
</file>

<file path=xl/sharedStrings.xml><?xml version="1.0" encoding="utf-8"?>
<sst xmlns="http://schemas.openxmlformats.org/spreadsheetml/2006/main" count="46" uniqueCount="39">
  <si>
    <t>DATE DEBUT</t>
  </si>
  <si>
    <t>DATE FIN</t>
  </si>
  <si>
    <t>NOMBRE JOURS</t>
  </si>
  <si>
    <t>NOMBRE SEMAINES</t>
  </si>
  <si>
    <t>CONTRAT DE RECHERCHE</t>
  </si>
  <si>
    <t>Nombre d'heures/semaine</t>
  </si>
  <si>
    <t>Nombre de semaines</t>
  </si>
  <si>
    <t>Total des heures</t>
  </si>
  <si>
    <t>Taux horaire</t>
  </si>
  <si>
    <t>taux par jour complet de  congé</t>
  </si>
  <si>
    <t>Total du contrat</t>
  </si>
  <si>
    <t>Congés fériés</t>
  </si>
  <si>
    <t>Jour de l'an</t>
  </si>
  <si>
    <t>semaines de travail avant (max. 4)</t>
  </si>
  <si>
    <t>Lundi de Pâques</t>
  </si>
  <si>
    <t>Fête des Patriotes</t>
  </si>
  <si>
    <t>Saint-Jean Baptiste</t>
  </si>
  <si>
    <t>Fête du Canada</t>
  </si>
  <si>
    <t>Fête du Travail</t>
  </si>
  <si>
    <t>Action de grâces</t>
  </si>
  <si>
    <t>Noël</t>
  </si>
  <si>
    <t>Montant pour congé 1</t>
  </si>
  <si>
    <t>Montant pour congé 2</t>
  </si>
  <si>
    <t>Montant pour congé 3</t>
  </si>
  <si>
    <t>Montant pour congé 4</t>
  </si>
  <si>
    <t>Montant pour congé 5</t>
  </si>
  <si>
    <t>Montant pour congé 6</t>
  </si>
  <si>
    <t>Montant pour congé 7</t>
  </si>
  <si>
    <t>Montant pour congé 8</t>
  </si>
  <si>
    <t>Total des congés fériés</t>
  </si>
  <si>
    <t>Total du contrat (avec congés fériés)</t>
  </si>
  <si>
    <t>Vacances (4%)</t>
  </si>
  <si>
    <t>Total du contrat (avec congés fériés et vacances)</t>
  </si>
  <si>
    <t>Montant total à prévoir pour le contrat</t>
  </si>
  <si>
    <t>Gracieuseté Louis Richer et Lise Lachance</t>
  </si>
  <si>
    <t xml:space="preserve">Pour toutes informations, veuillez vous adresser à Stéphane Lavoie </t>
  </si>
  <si>
    <t>au service des ressources humaines.</t>
  </si>
  <si>
    <t>Avantages sociaux (12,5%)</t>
  </si>
  <si>
    <t>Pour fins de calcul d'un contrat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</si>
</sst>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$"/>
    <numFmt numFmtId="165" formatCode="#,##0.00\ &quot;$&quot;_-"/>
  </numFmts>
  <fonts count="14">
    <font>
      <sz val="10"/>
      <name val="Arial"/>
    </font>
    <font>
      <b/>
      <i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8"/>
      <name val="Arial MT"/>
    </font>
    <font>
      <b/>
      <sz val="12"/>
      <color indexed="9"/>
      <name val="Arial MT"/>
    </font>
    <font>
      <b/>
      <i/>
      <sz val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double"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3" xfId="0" applyBorder="1" applyProtection="1"/>
    <xf numFmtId="0" fontId="3" fillId="2" borderId="0" xfId="0" applyFont="1" applyFill="1" applyBorder="1" applyProtection="1"/>
    <xf numFmtId="14" fontId="3" fillId="2" borderId="0" xfId="0" applyNumberFormat="1" applyFont="1" applyFill="1" applyBorder="1" applyProtection="1">
      <protection locked="0"/>
    </xf>
    <xf numFmtId="1" fontId="3" fillId="2" borderId="0" xfId="0" applyNumberFormat="1" applyFont="1" applyFill="1" applyBorder="1" applyProtection="1"/>
    <xf numFmtId="0" fontId="4" fillId="3" borderId="0" xfId="0" applyFont="1" applyFill="1" applyBorder="1" applyAlignment="1" applyProtection="1">
      <alignment horizontal="right"/>
    </xf>
    <xf numFmtId="14" fontId="0" fillId="0" borderId="0" xfId="0" applyNumberFormat="1" applyBorder="1" applyProtection="1"/>
    <xf numFmtId="0" fontId="3" fillId="0" borderId="0" xfId="0" applyFont="1" applyBorder="1" applyProtection="1"/>
    <xf numFmtId="2" fontId="0" fillId="0" borderId="0" xfId="0" applyNumberFormat="1" applyBorder="1" applyProtection="1"/>
    <xf numFmtId="16" fontId="0" fillId="0" borderId="0" xfId="0" applyNumberFormat="1" applyProtection="1"/>
    <xf numFmtId="2" fontId="0" fillId="4" borderId="0" xfId="0" applyNumberFormat="1" applyFill="1" applyBorder="1" applyProtection="1">
      <protection locked="0"/>
    </xf>
    <xf numFmtId="1" fontId="0" fillId="4" borderId="0" xfId="0" applyNumberFormat="1" applyFill="1" applyBorder="1" applyProtection="1">
      <protection locked="0"/>
    </xf>
    <xf numFmtId="2" fontId="0" fillId="0" borderId="0" xfId="0" applyNumberFormat="1" applyFill="1" applyBorder="1" applyProtection="1"/>
    <xf numFmtId="0" fontId="6" fillId="0" borderId="0" xfId="0" applyFont="1" applyBorder="1" applyProtection="1"/>
    <xf numFmtId="0" fontId="0" fillId="0" borderId="0" xfId="0" applyFill="1" applyBorder="1" applyProtection="1"/>
    <xf numFmtId="0" fontId="7" fillId="0" borderId="0" xfId="0" applyFont="1" applyProtection="1"/>
    <xf numFmtId="0" fontId="0" fillId="4" borderId="0" xfId="0" applyFill="1" applyBorder="1" applyProtection="1">
      <protection locked="0"/>
    </xf>
    <xf numFmtId="0" fontId="7" fillId="0" borderId="0" xfId="0" applyFont="1" applyFill="1" applyProtection="1"/>
    <xf numFmtId="164" fontId="7" fillId="0" borderId="0" xfId="0" applyNumberFormat="1" applyFont="1" applyFill="1" applyBorder="1" applyProtection="1"/>
    <xf numFmtId="165" fontId="6" fillId="0" borderId="0" xfId="0" applyNumberFormat="1" applyFont="1" applyBorder="1" applyProtection="1"/>
    <xf numFmtId="0" fontId="8" fillId="0" borderId="0" xfId="0" applyFont="1" applyBorder="1" applyProtection="1"/>
    <xf numFmtId="0" fontId="9" fillId="0" borderId="0" xfId="0" applyFont="1" applyBorder="1" applyProtection="1"/>
    <xf numFmtId="14" fontId="3" fillId="0" borderId="0" xfId="0" applyNumberFormat="1" applyFont="1" applyBorder="1" applyAlignment="1" applyProtection="1">
      <alignment horizontal="left"/>
    </xf>
    <xf numFmtId="0" fontId="0" fillId="4" borderId="0" xfId="0" applyFill="1" applyBorder="1" applyProtection="1"/>
    <xf numFmtId="165" fontId="0" fillId="0" borderId="0" xfId="0" applyNumberFormat="1" applyBorder="1" applyProtection="1"/>
    <xf numFmtId="0" fontId="0" fillId="0" borderId="0" xfId="0" applyFill="1" applyProtection="1"/>
    <xf numFmtId="165" fontId="6" fillId="0" borderId="0" xfId="0" applyNumberFormat="1" applyFont="1" applyFill="1" applyBorder="1" applyProtection="1"/>
    <xf numFmtId="165" fontId="9" fillId="0" borderId="0" xfId="0" applyNumberFormat="1" applyFont="1" applyFill="1" applyBorder="1" applyProtection="1"/>
    <xf numFmtId="165" fontId="6" fillId="5" borderId="0" xfId="0" applyNumberFormat="1" applyFont="1" applyFill="1" applyBorder="1" applyProtection="1"/>
    <xf numFmtId="49" fontId="10" fillId="0" borderId="0" xfId="0" applyNumberFormat="1" applyFont="1" applyBorder="1" applyAlignment="1" applyProtection="1">
      <alignment horizontal="right"/>
    </xf>
    <xf numFmtId="165" fontId="11" fillId="5" borderId="0" xfId="0" applyNumberFormat="1" applyFont="1" applyFill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5" fillId="0" borderId="0" xfId="0" applyFont="1" applyFill="1" applyBorder="1" applyAlignment="1" applyProtection="1">
      <alignment horizontal="center"/>
    </xf>
    <xf numFmtId="0" fontId="13" fillId="0" borderId="2" xfId="0" applyFont="1" applyBorder="1" applyProtection="1"/>
    <xf numFmtId="0" fontId="13" fillId="0" borderId="0" xfId="0" applyFont="1" applyProtection="1"/>
    <xf numFmtId="0" fontId="0" fillId="0" borderId="0" xfId="0" applyBorder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3" xfId="0" applyBorder="1" applyProtection="1"/>
    <xf numFmtId="0" fontId="12" fillId="0" borderId="0" xfId="0" applyFont="1" applyProtection="1"/>
    <xf numFmtId="0" fontId="0" fillId="0" borderId="7" xfId="0" applyBorder="1" applyProtection="1"/>
    <xf numFmtId="0" fontId="0" fillId="0" borderId="1" xfId="0" applyBorder="1" applyProtection="1"/>
    <xf numFmtId="0" fontId="9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0" xfId="0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47625</xdr:rowOff>
    </xdr:from>
    <xdr:to>
      <xdr:col>1</xdr:col>
      <xdr:colOff>876300</xdr:colOff>
      <xdr:row>2</xdr:row>
      <xdr:rowOff>152400</xdr:rowOff>
    </xdr:to>
    <xdr:pic>
      <xdr:nvPicPr>
        <xdr:cNvPr id="1051" name="Picture 3" descr="527x2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19075"/>
          <a:ext cx="10001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Normal="100" workbookViewId="0">
      <selection activeCell="C6" sqref="C6"/>
    </sheetView>
  </sheetViews>
  <sheetFormatPr baseColWidth="10" defaultColWidth="11.453125" defaultRowHeight="12.5"/>
  <cols>
    <col min="1" max="1" width="5.1796875" style="1" customWidth="1"/>
    <col min="2" max="2" width="19.26953125" style="1" customWidth="1"/>
    <col min="3" max="3" width="24" style="1" customWidth="1"/>
    <col min="4" max="4" width="11.54296875" style="1" customWidth="1"/>
    <col min="5" max="5" width="11" style="1" customWidth="1"/>
    <col min="6" max="6" width="12.453125" style="1" customWidth="1"/>
    <col min="7" max="7" width="12" style="1" customWidth="1"/>
    <col min="8" max="16384" width="11.453125" style="1"/>
  </cols>
  <sheetData>
    <row r="1" spans="1:12" ht="13" thickBot="1"/>
    <row r="2" spans="1:12" ht="34.5" customHeight="1">
      <c r="A2" s="47"/>
      <c r="B2" s="48"/>
      <c r="C2" s="48"/>
      <c r="D2" s="2"/>
      <c r="E2" s="49"/>
      <c r="F2" s="50"/>
      <c r="G2" s="51"/>
    </row>
    <row r="3" spans="1:12" ht="33" customHeight="1">
      <c r="A3" s="3"/>
      <c r="B3" s="52" t="s">
        <v>38</v>
      </c>
      <c r="C3" s="52"/>
      <c r="D3" s="52"/>
      <c r="E3" s="52"/>
      <c r="F3" s="52"/>
      <c r="G3" s="53"/>
    </row>
    <row r="4" spans="1:12" ht="18">
      <c r="A4" s="3"/>
      <c r="B4" s="4"/>
      <c r="C4" s="5"/>
      <c r="D4" s="5"/>
      <c r="E4" s="5"/>
      <c r="F4" s="5"/>
      <c r="G4" s="6"/>
    </row>
    <row r="5" spans="1:12" ht="13">
      <c r="A5" s="3"/>
      <c r="B5" s="7" t="s">
        <v>0</v>
      </c>
      <c r="C5" s="8">
        <v>43225</v>
      </c>
      <c r="D5" s="5"/>
      <c r="E5" s="5"/>
      <c r="F5" s="5"/>
      <c r="G5" s="6"/>
    </row>
    <row r="6" spans="1:12" ht="13">
      <c r="A6" s="3"/>
      <c r="B6" s="7" t="s">
        <v>1</v>
      </c>
      <c r="C6" s="8">
        <v>43464</v>
      </c>
      <c r="D6" s="5"/>
      <c r="E6" s="5"/>
      <c r="F6" s="5"/>
      <c r="G6" s="6"/>
    </row>
    <row r="7" spans="1:12" ht="13">
      <c r="A7" s="3"/>
      <c r="B7" s="7" t="s">
        <v>2</v>
      </c>
      <c r="C7" s="9">
        <f>NETWORKDAYS(C5,C6)</f>
        <v>170</v>
      </c>
      <c r="D7" s="30"/>
      <c r="E7" s="5"/>
      <c r="F7" s="5"/>
      <c r="G7" s="6"/>
      <c r="L7" s="5"/>
    </row>
    <row r="8" spans="1:12" ht="15.5">
      <c r="A8" s="3"/>
      <c r="B8" s="7" t="s">
        <v>3</v>
      </c>
      <c r="C8" s="10">
        <f>(C7/5)</f>
        <v>34</v>
      </c>
      <c r="D8" s="39"/>
      <c r="E8" s="5"/>
      <c r="F8" s="5"/>
      <c r="G8" s="6"/>
      <c r="L8" s="5"/>
    </row>
    <row r="9" spans="1:12">
      <c r="A9" s="3"/>
      <c r="B9" s="5"/>
      <c r="C9" s="11"/>
      <c r="D9" s="19"/>
      <c r="E9" s="5"/>
      <c r="F9" s="5"/>
      <c r="G9" s="6"/>
    </row>
    <row r="10" spans="1:12" ht="13">
      <c r="A10" s="3"/>
      <c r="B10" s="12" t="s">
        <v>4</v>
      </c>
      <c r="C10" s="5"/>
      <c r="D10" s="13"/>
      <c r="E10" s="5"/>
      <c r="F10" s="5"/>
      <c r="G10" s="6"/>
      <c r="K10"/>
    </row>
    <row r="11" spans="1:12" ht="13">
      <c r="A11" s="3"/>
      <c r="B11" s="12"/>
      <c r="C11" s="5"/>
      <c r="D11" s="13"/>
      <c r="E11" s="5"/>
      <c r="F11" s="5"/>
      <c r="G11" s="6"/>
      <c r="I11" s="14"/>
    </row>
    <row r="12" spans="1:12">
      <c r="A12" s="3"/>
      <c r="B12" s="5"/>
      <c r="C12" s="5" t="s">
        <v>5</v>
      </c>
      <c r="D12" s="15">
        <v>15</v>
      </c>
      <c r="E12" s="5"/>
      <c r="F12" s="5"/>
      <c r="G12" s="6"/>
    </row>
    <row r="13" spans="1:12">
      <c r="A13" s="3"/>
      <c r="B13" s="5"/>
      <c r="C13" s="5" t="s">
        <v>6</v>
      </c>
      <c r="D13" s="16">
        <v>104</v>
      </c>
      <c r="E13" s="5"/>
      <c r="F13" s="5"/>
      <c r="G13" s="6"/>
    </row>
    <row r="14" spans="1:12">
      <c r="A14" s="3"/>
      <c r="B14" s="5"/>
      <c r="C14" s="5"/>
      <c r="D14" s="17"/>
      <c r="E14" s="5"/>
      <c r="F14" s="5"/>
      <c r="G14" s="6"/>
    </row>
    <row r="15" spans="1:12" ht="13">
      <c r="A15" s="3"/>
      <c r="B15" s="18" t="s">
        <v>7</v>
      </c>
      <c r="C15" s="5"/>
      <c r="D15" s="17">
        <f>D12*D13</f>
        <v>1560</v>
      </c>
      <c r="E15" s="5"/>
      <c r="F15" s="5"/>
      <c r="G15" s="6"/>
    </row>
    <row r="16" spans="1:12">
      <c r="A16" s="3"/>
      <c r="B16" s="5"/>
      <c r="C16" s="5"/>
      <c r="D16" s="19"/>
      <c r="E16" s="5"/>
      <c r="F16" s="5"/>
      <c r="G16" s="6"/>
      <c r="I16" s="20"/>
      <c r="J16" s="20"/>
      <c r="K16" s="20"/>
      <c r="L16" s="20"/>
    </row>
    <row r="17" spans="1:12">
      <c r="A17" s="3"/>
      <c r="B17" s="5"/>
      <c r="C17" s="5" t="s">
        <v>8</v>
      </c>
      <c r="D17" s="21">
        <v>5</v>
      </c>
      <c r="E17" s="5"/>
      <c r="F17" s="5"/>
      <c r="G17" s="6"/>
      <c r="I17" s="22"/>
      <c r="J17" s="22" t="s">
        <v>9</v>
      </c>
      <c r="K17" s="22"/>
      <c r="L17" s="22"/>
    </row>
    <row r="18" spans="1:12">
      <c r="A18" s="3"/>
      <c r="B18" s="5"/>
      <c r="C18" s="5"/>
      <c r="D18" s="19"/>
      <c r="E18" s="5"/>
      <c r="F18" s="5"/>
      <c r="G18" s="6"/>
      <c r="I18" s="22"/>
      <c r="J18" s="23">
        <f>((D19/31)*4)/20</f>
        <v>50.322580645161295</v>
      </c>
      <c r="K18" s="22"/>
      <c r="L18" s="22"/>
    </row>
    <row r="19" spans="1:12" ht="13">
      <c r="A19" s="3"/>
      <c r="B19" s="18" t="s">
        <v>10</v>
      </c>
      <c r="C19" s="5"/>
      <c r="D19" s="24">
        <f>D17*D12*D13</f>
        <v>7800</v>
      </c>
      <c r="E19" s="5"/>
      <c r="F19" s="5"/>
      <c r="G19" s="6"/>
      <c r="I19" s="22"/>
      <c r="J19" s="22"/>
      <c r="K19" s="22"/>
      <c r="L19" s="22"/>
    </row>
    <row r="20" spans="1:12" ht="7.5" customHeight="1">
      <c r="A20" s="3"/>
      <c r="B20" s="5"/>
      <c r="C20" s="5"/>
      <c r="D20" s="5"/>
      <c r="E20" s="5"/>
      <c r="F20" s="5"/>
      <c r="G20" s="6"/>
      <c r="I20" s="22"/>
      <c r="J20" s="22">
        <f>WEEKDAY(C5)</f>
        <v>7</v>
      </c>
      <c r="K20" s="22">
        <f>WEEKDAY(C24)</f>
        <v>1</v>
      </c>
      <c r="L20" s="22"/>
    </row>
    <row r="21" spans="1:12">
      <c r="A21" s="3"/>
      <c r="B21" s="5"/>
      <c r="C21" s="25" t="s">
        <v>11</v>
      </c>
      <c r="D21" s="5"/>
      <c r="E21" s="5"/>
      <c r="F21" s="5"/>
      <c r="G21" s="6"/>
      <c r="I21" s="22"/>
      <c r="J21" s="22"/>
      <c r="K21" s="22"/>
      <c r="L21" s="22"/>
    </row>
    <row r="22" spans="1:12" ht="7.5" customHeight="1">
      <c r="A22" s="3"/>
      <c r="B22" s="5"/>
      <c r="C22" s="5"/>
      <c r="D22" s="5"/>
      <c r="E22" s="5"/>
      <c r="F22" s="5"/>
      <c r="G22" s="6"/>
      <c r="I22" s="22"/>
      <c r="J22" s="22"/>
      <c r="K22" s="22"/>
      <c r="L22" s="22"/>
    </row>
    <row r="23" spans="1:12" ht="13">
      <c r="A23" s="3">
        <v>1</v>
      </c>
      <c r="B23" s="26" t="s">
        <v>12</v>
      </c>
      <c r="C23" s="27">
        <v>43101</v>
      </c>
      <c r="D23" s="28">
        <f>+K23</f>
        <v>0</v>
      </c>
      <c r="E23" s="54" t="s">
        <v>13</v>
      </c>
      <c r="F23" s="44"/>
      <c r="G23" s="45"/>
      <c r="I23" s="22"/>
      <c r="J23" s="22">
        <f t="shared" ref="J23:J30" si="0">IF(C23&lt;$C$6,IF(C23&gt;$C$5,+C23-$C$5,0),0)</f>
        <v>0</v>
      </c>
      <c r="K23" s="22">
        <f>IF(J23&lt;&gt;0,MIN(ROUND(J23/7,0),4),0)</f>
        <v>0</v>
      </c>
      <c r="L23" s="22"/>
    </row>
    <row r="24" spans="1:12" ht="13">
      <c r="A24" s="3">
        <v>2</v>
      </c>
      <c r="B24" s="26" t="s">
        <v>14</v>
      </c>
      <c r="C24" s="27">
        <v>43191</v>
      </c>
      <c r="D24" s="28">
        <f t="shared" ref="D24:D30" si="1">+K24</f>
        <v>0</v>
      </c>
      <c r="E24" s="44" t="s">
        <v>13</v>
      </c>
      <c r="F24" s="44"/>
      <c r="G24" s="45"/>
      <c r="I24" s="22"/>
      <c r="J24" s="22">
        <f t="shared" si="0"/>
        <v>0</v>
      </c>
      <c r="K24" s="22">
        <f t="shared" ref="K24:K30" si="2">IF(J24&lt;&gt;0,MIN(ROUND(J24/7,0),4),0)</f>
        <v>0</v>
      </c>
      <c r="L24" s="22"/>
    </row>
    <row r="25" spans="1:12" ht="13">
      <c r="A25" s="3">
        <v>3</v>
      </c>
      <c r="B25" s="26" t="s">
        <v>15</v>
      </c>
      <c r="C25" s="27">
        <v>43241</v>
      </c>
      <c r="D25" s="28">
        <f t="shared" si="1"/>
        <v>2</v>
      </c>
      <c r="E25" s="44" t="s">
        <v>13</v>
      </c>
      <c r="F25" s="44"/>
      <c r="G25" s="45"/>
      <c r="I25" s="22"/>
      <c r="J25" s="22">
        <f t="shared" si="0"/>
        <v>16</v>
      </c>
      <c r="K25" s="22">
        <f t="shared" si="2"/>
        <v>2</v>
      </c>
      <c r="L25" s="22"/>
    </row>
    <row r="26" spans="1:12" ht="13">
      <c r="A26" s="3">
        <v>4</v>
      </c>
      <c r="B26" s="26" t="s">
        <v>16</v>
      </c>
      <c r="C26" s="27">
        <v>43276</v>
      </c>
      <c r="D26" s="28">
        <f t="shared" si="1"/>
        <v>4</v>
      </c>
      <c r="E26" s="44" t="s">
        <v>13</v>
      </c>
      <c r="F26" s="44"/>
      <c r="G26" s="45"/>
      <c r="I26" s="22"/>
      <c r="J26" s="22">
        <f t="shared" si="0"/>
        <v>51</v>
      </c>
      <c r="K26" s="22">
        <f t="shared" si="2"/>
        <v>4</v>
      </c>
      <c r="L26" s="22"/>
    </row>
    <row r="27" spans="1:12" ht="13">
      <c r="A27" s="3">
        <v>5</v>
      </c>
      <c r="B27" s="26" t="s">
        <v>17</v>
      </c>
      <c r="C27" s="27">
        <v>43283</v>
      </c>
      <c r="D27" s="28">
        <f t="shared" si="1"/>
        <v>4</v>
      </c>
      <c r="E27" s="44" t="s">
        <v>13</v>
      </c>
      <c r="F27" s="44"/>
      <c r="G27" s="45"/>
      <c r="I27" s="22"/>
      <c r="J27" s="22">
        <f t="shared" si="0"/>
        <v>58</v>
      </c>
      <c r="K27" s="22">
        <f t="shared" si="2"/>
        <v>4</v>
      </c>
      <c r="L27" s="22"/>
    </row>
    <row r="28" spans="1:12" ht="13">
      <c r="A28" s="3">
        <v>6</v>
      </c>
      <c r="B28" s="26" t="s">
        <v>18</v>
      </c>
      <c r="C28" s="27">
        <v>43346</v>
      </c>
      <c r="D28" s="28">
        <f t="shared" si="1"/>
        <v>4</v>
      </c>
      <c r="E28" s="44" t="s">
        <v>13</v>
      </c>
      <c r="F28" s="44"/>
      <c r="G28" s="45"/>
      <c r="I28" s="22"/>
      <c r="J28" s="22">
        <f t="shared" si="0"/>
        <v>121</v>
      </c>
      <c r="K28" s="22">
        <f t="shared" si="2"/>
        <v>4</v>
      </c>
      <c r="L28" s="22"/>
    </row>
    <row r="29" spans="1:12" ht="13">
      <c r="A29" s="3">
        <v>7</v>
      </c>
      <c r="B29" s="26" t="s">
        <v>19</v>
      </c>
      <c r="C29" s="27">
        <v>43381</v>
      </c>
      <c r="D29" s="28">
        <f t="shared" si="1"/>
        <v>4</v>
      </c>
      <c r="E29" s="44" t="s">
        <v>13</v>
      </c>
      <c r="F29" s="44"/>
      <c r="G29" s="45"/>
      <c r="I29" s="22"/>
      <c r="J29" s="22">
        <f t="shared" si="0"/>
        <v>156</v>
      </c>
      <c r="K29" s="22">
        <f t="shared" si="2"/>
        <v>4</v>
      </c>
      <c r="L29" s="22"/>
    </row>
    <row r="30" spans="1:12" ht="13">
      <c r="A30" s="3">
        <v>8</v>
      </c>
      <c r="B30" s="26" t="s">
        <v>20</v>
      </c>
      <c r="C30" s="27">
        <v>43459</v>
      </c>
      <c r="D30" s="28">
        <f t="shared" si="1"/>
        <v>4</v>
      </c>
      <c r="E30" s="44" t="s">
        <v>13</v>
      </c>
      <c r="F30" s="44"/>
      <c r="G30" s="45"/>
      <c r="I30" s="22"/>
      <c r="J30" s="22">
        <f t="shared" si="0"/>
        <v>234</v>
      </c>
      <c r="K30" s="22">
        <f t="shared" si="2"/>
        <v>4</v>
      </c>
      <c r="L30" s="22"/>
    </row>
    <row r="31" spans="1:12">
      <c r="A31" s="3"/>
      <c r="B31" s="5"/>
      <c r="C31" s="5"/>
      <c r="D31" s="19"/>
      <c r="E31" s="5"/>
      <c r="F31" s="5"/>
      <c r="G31" s="6"/>
      <c r="I31" s="22"/>
      <c r="J31" s="22"/>
      <c r="K31" s="22"/>
      <c r="L31" s="22"/>
    </row>
    <row r="32" spans="1:12">
      <c r="A32" s="3"/>
      <c r="B32" s="5"/>
      <c r="C32" s="5" t="s">
        <v>21</v>
      </c>
      <c r="D32" s="29">
        <f>D19/D13*D23/20</f>
        <v>0</v>
      </c>
      <c r="E32" s="5"/>
      <c r="F32" s="5"/>
      <c r="G32" s="6"/>
      <c r="I32" s="30"/>
      <c r="J32" s="30"/>
      <c r="K32" s="30"/>
      <c r="L32" s="30"/>
    </row>
    <row r="33" spans="1:7">
      <c r="A33" s="3"/>
      <c r="B33" s="5"/>
      <c r="C33" s="5" t="s">
        <v>22</v>
      </c>
      <c r="D33" s="29">
        <f>D19/D13*D24/20</f>
        <v>0</v>
      </c>
      <c r="E33" s="5"/>
      <c r="F33" s="5"/>
      <c r="G33" s="6"/>
    </row>
    <row r="34" spans="1:7">
      <c r="A34" s="3"/>
      <c r="B34" s="5"/>
      <c r="C34" s="5" t="s">
        <v>23</v>
      </c>
      <c r="D34" s="29">
        <f>D19/D13*D25/20</f>
        <v>7.5</v>
      </c>
      <c r="E34" s="5"/>
      <c r="F34" s="5"/>
      <c r="G34" s="6"/>
    </row>
    <row r="35" spans="1:7">
      <c r="A35" s="3"/>
      <c r="B35" s="5"/>
      <c r="C35" s="5" t="s">
        <v>24</v>
      </c>
      <c r="D35" s="29">
        <f>D19/D13*D26/20</f>
        <v>15</v>
      </c>
      <c r="E35" s="5"/>
      <c r="F35" s="5"/>
      <c r="G35" s="6"/>
    </row>
    <row r="36" spans="1:7">
      <c r="A36" s="3"/>
      <c r="B36" s="5"/>
      <c r="C36" s="5" t="s">
        <v>25</v>
      </c>
      <c r="D36" s="29">
        <f>D19/D13*D27/20</f>
        <v>15</v>
      </c>
      <c r="E36" s="5"/>
      <c r="F36" s="5"/>
      <c r="G36" s="6"/>
    </row>
    <row r="37" spans="1:7">
      <c r="A37" s="3"/>
      <c r="B37" s="5"/>
      <c r="C37" s="5" t="s">
        <v>26</v>
      </c>
      <c r="D37" s="29">
        <f>D19/D13*D28/20</f>
        <v>15</v>
      </c>
      <c r="E37" s="5"/>
      <c r="F37" s="5"/>
      <c r="G37" s="6"/>
    </row>
    <row r="38" spans="1:7">
      <c r="A38" s="3"/>
      <c r="B38" s="5"/>
      <c r="C38" s="5" t="s">
        <v>27</v>
      </c>
      <c r="D38" s="29">
        <f>D19/D13*D29/20</f>
        <v>15</v>
      </c>
      <c r="E38" s="5"/>
      <c r="F38" s="5"/>
      <c r="G38" s="6"/>
    </row>
    <row r="39" spans="1:7">
      <c r="A39" s="3"/>
      <c r="B39" s="5"/>
      <c r="C39" s="5" t="s">
        <v>28</v>
      </c>
      <c r="D39" s="29">
        <f>D19/D13*D30/20</f>
        <v>15</v>
      </c>
      <c r="E39" s="5"/>
      <c r="F39" s="5"/>
      <c r="G39" s="6"/>
    </row>
    <row r="40" spans="1:7">
      <c r="A40" s="3"/>
      <c r="B40" s="5"/>
      <c r="C40" s="5"/>
      <c r="D40" s="29"/>
      <c r="E40" s="42"/>
      <c r="F40" s="42"/>
      <c r="G40" s="43"/>
    </row>
    <row r="41" spans="1:7" ht="13">
      <c r="A41" s="3"/>
      <c r="B41" s="18" t="s">
        <v>29</v>
      </c>
      <c r="C41" s="5"/>
      <c r="D41" s="24">
        <f>SUM(D32:D39)</f>
        <v>82.5</v>
      </c>
      <c r="E41" s="42"/>
      <c r="F41" s="42"/>
      <c r="G41" s="43"/>
    </row>
    <row r="42" spans="1:7" ht="7.5" customHeight="1">
      <c r="A42" s="3"/>
      <c r="B42" s="5"/>
      <c r="C42" s="5"/>
      <c r="D42" s="29"/>
      <c r="E42" s="42"/>
      <c r="F42" s="42"/>
      <c r="G42" s="43"/>
    </row>
    <row r="43" spans="1:7" ht="13">
      <c r="A43" s="3"/>
      <c r="B43" s="18" t="s">
        <v>30</v>
      </c>
      <c r="C43" s="5"/>
      <c r="D43" s="31">
        <f>D19+D41</f>
        <v>7882.5</v>
      </c>
      <c r="E43" s="42"/>
      <c r="F43" s="42"/>
      <c r="G43" s="43"/>
    </row>
    <row r="44" spans="1:7">
      <c r="A44" s="3"/>
      <c r="B44" s="5"/>
      <c r="C44" s="5"/>
      <c r="D44" s="32"/>
      <c r="E44" s="42"/>
      <c r="F44" s="42"/>
      <c r="G44" s="43"/>
    </row>
    <row r="45" spans="1:7" ht="13">
      <c r="A45" s="3"/>
      <c r="B45" s="5"/>
      <c r="C45" s="5" t="s">
        <v>31</v>
      </c>
      <c r="D45" s="31">
        <f>D43*0.04</f>
        <v>315.3</v>
      </c>
      <c r="E45" s="42"/>
      <c r="F45" s="42"/>
      <c r="G45" s="43"/>
    </row>
    <row r="46" spans="1:7">
      <c r="A46" s="3"/>
      <c r="B46" s="5"/>
      <c r="C46" s="5"/>
      <c r="D46" s="32"/>
      <c r="E46" s="42"/>
      <c r="F46" s="42"/>
      <c r="G46" s="43"/>
    </row>
    <row r="47" spans="1:7" ht="13">
      <c r="A47" s="3"/>
      <c r="B47" s="18" t="s">
        <v>32</v>
      </c>
      <c r="C47" s="5"/>
      <c r="D47" s="33">
        <f>D43+D45</f>
        <v>8197.7999999999993</v>
      </c>
      <c r="E47" s="42"/>
      <c r="F47" s="42"/>
      <c r="G47" s="43"/>
    </row>
    <row r="48" spans="1:7">
      <c r="A48" s="3"/>
      <c r="B48" s="5"/>
      <c r="C48" s="5"/>
      <c r="D48" s="29"/>
      <c r="E48" s="42"/>
      <c r="F48" s="42"/>
      <c r="G48" s="43"/>
    </row>
    <row r="49" spans="1:7">
      <c r="A49" s="3"/>
      <c r="B49" s="34"/>
      <c r="C49" s="26" t="s">
        <v>37</v>
      </c>
      <c r="D49" s="29">
        <f>D47*0.125</f>
        <v>1024.7249999999999</v>
      </c>
      <c r="E49" s="42"/>
      <c r="F49" s="42"/>
      <c r="G49" s="43"/>
    </row>
    <row r="50" spans="1:7" ht="7.5" customHeight="1">
      <c r="A50" s="3"/>
      <c r="B50" s="5"/>
      <c r="C50" s="5"/>
      <c r="D50" s="29"/>
      <c r="E50" s="42"/>
      <c r="F50" s="42"/>
      <c r="G50" s="43"/>
    </row>
    <row r="51" spans="1:7" ht="18" customHeight="1">
      <c r="A51" s="3"/>
      <c r="B51" s="18" t="s">
        <v>33</v>
      </c>
      <c r="C51" s="5"/>
      <c r="D51" s="35">
        <f>D47+D49</f>
        <v>9222.5249999999996</v>
      </c>
      <c r="E51" s="42"/>
      <c r="F51" s="42"/>
      <c r="G51" s="43"/>
    </row>
    <row r="52" spans="1:7">
      <c r="A52" s="3"/>
      <c r="B52" s="5"/>
      <c r="C52" s="5"/>
      <c r="D52" s="29"/>
      <c r="E52" s="42"/>
      <c r="F52" s="42"/>
      <c r="G52" s="43"/>
    </row>
    <row r="53" spans="1:7" ht="14">
      <c r="A53" s="40" t="s">
        <v>35</v>
      </c>
      <c r="B53" s="5"/>
      <c r="C53" s="5"/>
      <c r="D53" s="29"/>
      <c r="E53" s="5"/>
      <c r="F53" s="29"/>
      <c r="G53" s="6"/>
    </row>
    <row r="54" spans="1:7" ht="14">
      <c r="A54" s="41" t="s">
        <v>36</v>
      </c>
      <c r="B54" s="41"/>
      <c r="C54" s="41"/>
      <c r="G54" s="6"/>
    </row>
    <row r="55" spans="1:7" ht="13" thickBot="1">
      <c r="A55" s="36"/>
      <c r="B55" s="37"/>
      <c r="C55" s="37"/>
      <c r="D55" s="37"/>
      <c r="E55" s="37"/>
      <c r="F55" s="37"/>
      <c r="G55" s="38"/>
    </row>
    <row r="56" spans="1:7" ht="0.75" customHeight="1"/>
    <row r="57" spans="1:7" ht="10.5" customHeight="1">
      <c r="A57" s="46" t="s">
        <v>34</v>
      </c>
      <c r="B57" s="46"/>
      <c r="C57" s="46"/>
    </row>
  </sheetData>
  <sheetProtection algorithmName="SHA-512" hashValue="DICeHjFe+CX17O2InlQyglVEHPTLRWhwSMuhawqZfanJQPnHfl9vNnKkEVNj+gdaMKIRqNv1xpY+TyvbMjY6Wg==" saltValue="OtkpLVlmEMGr9gC+7U05TA==" spinCount="100000" sheet="1" selectLockedCells="1"/>
  <mergeCells count="12">
    <mergeCell ref="A2:C2"/>
    <mergeCell ref="E2:G2"/>
    <mergeCell ref="B3:G3"/>
    <mergeCell ref="E23:G23"/>
    <mergeCell ref="E28:G28"/>
    <mergeCell ref="E30:G30"/>
    <mergeCell ref="A57:C57"/>
    <mergeCell ref="E24:G24"/>
    <mergeCell ref="E25:G25"/>
    <mergeCell ref="E26:G26"/>
    <mergeCell ref="E27:G27"/>
    <mergeCell ref="E29:G29"/>
  </mergeCells>
  <phoneticPr fontId="12" type="noConversion"/>
  <printOptions horizontalCentered="1" verticalCentered="1"/>
  <pageMargins left="0.51181102362204722" right="0.51181102362204722" top="0.39370078740157483" bottom="0.59055118110236227" header="0.51181102362204722" footer="0.51181102362204722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 1</vt:lpstr>
      <vt:lpstr>'Feuille 1'!Zone_d_impression</vt:lpstr>
    </vt:vector>
  </TitlesOfParts>
  <Company>UQAC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dadufour</dc:creator>
  <cp:lastModifiedBy>Denise Perron</cp:lastModifiedBy>
  <cp:lastPrinted>2011-04-14T20:12:13Z</cp:lastPrinted>
  <dcterms:created xsi:type="dcterms:W3CDTF">2008-08-19T13:45:05Z</dcterms:created>
  <dcterms:modified xsi:type="dcterms:W3CDTF">2018-05-02T16:05:57Z</dcterms:modified>
</cp:coreProperties>
</file>